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J20" i="1" l="1"/>
  <c r="I11" i="1"/>
  <c r="F34" i="1"/>
  <c r="D34" i="1"/>
  <c r="D33" i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G17" i="1"/>
  <c r="F17" i="1"/>
  <c r="E17" i="1"/>
  <c r="D17" i="1"/>
  <c r="J16" i="1"/>
  <c r="D16" i="1"/>
  <c r="E14" i="1"/>
  <c r="D14" i="1"/>
  <c r="F13" i="1"/>
  <c r="E12" i="1"/>
  <c r="D12" i="1"/>
  <c r="G11" i="1"/>
  <c r="F11" i="1"/>
  <c r="D11" i="1"/>
  <c r="C11" i="1"/>
  <c r="I10" i="1"/>
  <c r="D10" i="1"/>
  <c r="C10" i="1"/>
  <c r="H34" i="1" l="1"/>
  <c r="H33" i="1"/>
  <c r="H32" i="1"/>
  <c r="H31" i="1"/>
  <c r="H30" i="1"/>
  <c r="H29" i="1"/>
  <c r="H28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M35" i="1"/>
  <c r="L35" i="1"/>
  <c r="F35" i="1"/>
  <c r="C9" i="1"/>
  <c r="C35" i="1" s="1"/>
  <c r="D9" i="1"/>
  <c r="D35" i="1" s="1"/>
  <c r="F9" i="1"/>
  <c r="G9" i="1"/>
  <c r="G35" i="1" s="1"/>
  <c r="B14" i="1"/>
  <c r="D15" i="1"/>
  <c r="F15" i="1"/>
  <c r="G15" i="1"/>
  <c r="E15" i="1"/>
  <c r="B17" i="1"/>
  <c r="E18" i="1"/>
  <c r="D20" i="1"/>
  <c r="E20" i="1"/>
  <c r="B23" i="1"/>
  <c r="B24" i="1"/>
  <c r="D25" i="1"/>
  <c r="B26" i="1"/>
  <c r="F25" i="1"/>
  <c r="G25" i="1"/>
  <c r="G27" i="1"/>
  <c r="D27" i="1"/>
  <c r="C27" i="1"/>
  <c r="E27" i="1"/>
  <c r="F27" i="1"/>
  <c r="B34" i="1"/>
  <c r="B33" i="1"/>
  <c r="B29" i="1"/>
  <c r="B31" i="1"/>
  <c r="B30" i="1"/>
  <c r="B22" i="1"/>
  <c r="B19" i="1"/>
  <c r="B18" i="1"/>
  <c r="B10" i="1"/>
  <c r="B32" i="1"/>
  <c r="B21" i="1"/>
  <c r="B16" i="1"/>
  <c r="B13" i="1"/>
  <c r="B12" i="1"/>
  <c r="B20" i="1" l="1"/>
  <c r="E25" i="1"/>
  <c r="B11" i="1"/>
  <c r="B28" i="1"/>
  <c r="B27" i="1"/>
  <c r="B15" i="1"/>
  <c r="B9" i="1"/>
  <c r="B25" i="1" l="1"/>
  <c r="B35" i="1" s="1"/>
  <c r="E35" i="1"/>
  <c r="J27" i="1" l="1"/>
  <c r="I27" i="1"/>
  <c r="J15" i="1"/>
  <c r="J35" i="1" l="1"/>
  <c r="H27" i="1"/>
  <c r="I9" i="1"/>
  <c r="H9" i="1" l="1"/>
  <c r="I35" i="1"/>
  <c r="K20" i="1"/>
  <c r="K35" i="1" l="1"/>
  <c r="H20" i="1"/>
  <c r="H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<sst xmlns="http://schemas.openxmlformats.org/spreadsheetml/2006/main" count="43" uniqueCount="38">
  <si>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</si>
  <si>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</si>
  <si>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</si>
  <si>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</si>
  <si>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</si>
  <si>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</si>
  <si>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</si>
  <si>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</si>
  <si>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</si>
  <si>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</si>
  <si>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</si>
  <si>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</si>
  <si>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</si>
  <si>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</si>
  <si>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</si>
  <si>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</si>
  <si>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</si>
  <si>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</si>
  <si>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</si>
  <si>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</si>
  <si>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</si>
  <si>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</si>
  <si>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</si>
  <si>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</si>
  <si>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</si>
  <si>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</si>
  <si>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</si>
  <si>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</si>
  <si>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</si>
  <si>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</si>
  <si>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</si>
  <si>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</si>
  <si>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</si>
  <si>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</si>
  <si>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</si>
  <si>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</si>
  <si>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</si>
  <si>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август</t>
    </r>
    <r>
      <rPr>
        <b/>
        <i/>
        <sz val="12"/>
        <color theme="1"/>
        <rFont val="Times New Roman"/>
        <family val="1"/>
        <charset val="204"/>
      </rPr>
      <t xml:space="preserve">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</si>
</sst>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3/&#1040;&#1082;&#1090;.%20&#1086;&#1073;&#1098;&#1077;&#1084;&#1099;%20&#1076;&#1083;&#1103;%20&#1088;&#1072;&#1073;&#1086;&#1090;&#1099;%202023%2024.0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Октябрь"/>
      <sheetName val="Закупка РР"/>
      <sheetName val="Реализация (без Собств)"/>
      <sheetName val="Кор-ГОК"/>
      <sheetName val="Аксион"/>
      <sheetName val="ЮУНК"/>
      <sheetName val="Ижсталь"/>
      <sheetName val="БЗФ"/>
      <sheetName val="БМК"/>
      <sheetName val="УралКУЗ"/>
      <sheetName val="ЯкутУ+"/>
      <sheetName val="ЧМК"/>
      <sheetName val="НЫТВА"/>
      <sheetName val="МТП_Ванино"/>
      <sheetName val="ТП_Посьет"/>
      <sheetName val="Эльга"/>
      <sheetName val="ЧМК (2019)"/>
      <sheetName val="ЭТПЗ"/>
      <sheetName val="Вяртсиль"/>
      <sheetName val="КЗФ"/>
      <sheetName val="Междуреч"/>
      <sheetName val="ЦОФ Сибир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Цена"/>
    </sheetNames>
    <sheetDataSet>
      <sheetData sheetId="0"/>
      <sheetData sheetId="1"/>
      <sheetData sheetId="2"/>
      <sheetData sheetId="3">
        <row r="58">
          <cell r="J58">
            <v>21527.599999999999</v>
          </cell>
          <cell r="L58">
            <v>14820.011</v>
          </cell>
        </row>
        <row r="59">
          <cell r="L59">
            <v>43.837000000000003</v>
          </cell>
        </row>
        <row r="60">
          <cell r="L60">
            <v>1063.337</v>
          </cell>
        </row>
        <row r="61">
          <cell r="L61">
            <v>0.71799999999999997</v>
          </cell>
        </row>
        <row r="89">
          <cell r="E89">
            <v>0</v>
          </cell>
        </row>
      </sheetData>
      <sheetData sheetId="4">
        <row r="68">
          <cell r="J68">
            <v>1598.8330000000001</v>
          </cell>
          <cell r="L68">
            <v>1741.078</v>
          </cell>
        </row>
        <row r="69">
          <cell r="L69">
            <v>1216.6079999999999</v>
          </cell>
        </row>
        <row r="74">
          <cell r="L74">
            <v>2.5510000000000002</v>
          </cell>
        </row>
      </sheetData>
      <sheetData sheetId="5">
        <row r="69">
          <cell r="J69">
            <v>375.87200000000001</v>
          </cell>
          <cell r="L69">
            <v>388.452</v>
          </cell>
        </row>
        <row r="70">
          <cell r="L70">
            <v>215.334</v>
          </cell>
        </row>
      </sheetData>
      <sheetData sheetId="6">
        <row r="74">
          <cell r="J74">
            <v>4463.1909999999998</v>
          </cell>
          <cell r="L74">
            <v>4867.848</v>
          </cell>
        </row>
        <row r="75">
          <cell r="L75">
            <v>7940.3069999999998</v>
          </cell>
        </row>
        <row r="76">
          <cell r="L76">
            <v>1282.702</v>
          </cell>
        </row>
        <row r="77">
          <cell r="L77">
            <v>13.8</v>
          </cell>
        </row>
        <row r="81">
          <cell r="L81">
            <v>12.79</v>
          </cell>
        </row>
      </sheetData>
      <sheetData sheetId="7">
        <row r="68">
          <cell r="J68">
            <v>52426.938000000002</v>
          </cell>
          <cell r="L68">
            <v>62220.415999999997</v>
          </cell>
        </row>
        <row r="73">
          <cell r="L73">
            <v>85.248000000000005</v>
          </cell>
        </row>
      </sheetData>
      <sheetData sheetId="8">
        <row r="69">
          <cell r="J69">
            <v>20456.258000000002</v>
          </cell>
          <cell r="L69">
            <v>20855.021000000001</v>
          </cell>
        </row>
        <row r="75">
          <cell r="L75">
            <v>32.991999999999997</v>
          </cell>
        </row>
      </sheetData>
      <sheetData sheetId="9">
        <row r="68">
          <cell r="J68">
            <v>5724.07</v>
          </cell>
          <cell r="L68">
            <v>6609.5739999999996</v>
          </cell>
        </row>
      </sheetData>
      <sheetData sheetId="10">
        <row r="67">
          <cell r="J67">
            <v>15246.392</v>
          </cell>
          <cell r="L67">
            <v>18171.751</v>
          </cell>
        </row>
        <row r="72">
          <cell r="L72">
            <v>28.373000000000001</v>
          </cell>
        </row>
        <row r="94">
          <cell r="L94">
            <v>44.728000000000002</v>
          </cell>
        </row>
        <row r="95">
          <cell r="L95">
            <v>14.471</v>
          </cell>
        </row>
      </sheetData>
      <sheetData sheetId="11">
        <row r="69">
          <cell r="J69">
            <v>22886.376</v>
          </cell>
          <cell r="L69">
            <v>47316.624000000003</v>
          </cell>
        </row>
        <row r="70">
          <cell r="L70">
            <v>1098.1089999999999</v>
          </cell>
        </row>
        <row r="71">
          <cell r="L71">
            <v>177.44800000000001</v>
          </cell>
        </row>
        <row r="72">
          <cell r="L72">
            <v>535.35199999999998</v>
          </cell>
        </row>
        <row r="73">
          <cell r="L73">
            <v>389.67700000000002</v>
          </cell>
        </row>
        <row r="76">
          <cell r="L76">
            <v>70.463999999999999</v>
          </cell>
        </row>
        <row r="77">
          <cell r="L77">
            <v>1.488</v>
          </cell>
        </row>
      </sheetData>
      <sheetData sheetId="12">
        <row r="68">
          <cell r="J68">
            <v>2680.5279999999998</v>
          </cell>
          <cell r="L68">
            <v>2651.1990000000001</v>
          </cell>
        </row>
      </sheetData>
      <sheetData sheetId="13">
        <row r="69">
          <cell r="J69">
            <v>236.84700000000001</v>
          </cell>
          <cell r="L69">
            <v>171.33099999999999</v>
          </cell>
        </row>
        <row r="74">
          <cell r="L74">
            <v>0.40600000000000003</v>
          </cell>
        </row>
      </sheetData>
      <sheetData sheetId="14">
        <row r="68">
          <cell r="J68">
            <v>363.37099999999998</v>
          </cell>
          <cell r="L68">
            <v>413.024</v>
          </cell>
        </row>
        <row r="75">
          <cell r="L75">
            <v>0.84799999999999998</v>
          </cell>
        </row>
      </sheetData>
      <sheetData sheetId="15"/>
      <sheetData sheetId="16"/>
      <sheetData sheetId="17">
        <row r="68">
          <cell r="J68">
            <v>223.821</v>
          </cell>
          <cell r="L68">
            <v>206.636</v>
          </cell>
        </row>
      </sheetData>
      <sheetData sheetId="18">
        <row r="68">
          <cell r="J68">
            <v>660.13499999999999</v>
          </cell>
          <cell r="L68">
            <v>631.77200000000005</v>
          </cell>
        </row>
      </sheetData>
      <sheetData sheetId="19">
        <row r="68">
          <cell r="J68">
            <v>5523.6009999999997</v>
          </cell>
          <cell r="L68">
            <v>3220.3420000000001</v>
          </cell>
        </row>
        <row r="70">
          <cell r="L70">
            <v>2.827</v>
          </cell>
        </row>
      </sheetData>
      <sheetData sheetId="20">
        <row r="62">
          <cell r="J62">
            <v>13316.413</v>
          </cell>
          <cell r="L62">
            <v>13172.656000000001</v>
          </cell>
        </row>
        <row r="63">
          <cell r="L63">
            <v>8812.0969999999998</v>
          </cell>
        </row>
        <row r="64">
          <cell r="L64">
            <v>1905.143</v>
          </cell>
        </row>
        <row r="65">
          <cell r="L65">
            <v>4.8330000000000002</v>
          </cell>
        </row>
        <row r="67">
          <cell r="L67">
            <v>0</v>
          </cell>
        </row>
        <row r="68">
          <cell r="L68">
            <v>2.6840000000000002</v>
          </cell>
        </row>
        <row r="69">
          <cell r="L69">
            <v>2.9980000000000002</v>
          </cell>
        </row>
        <row r="115">
          <cell r="L115">
            <v>4.718</v>
          </cell>
        </row>
        <row r="125">
          <cell r="L125">
            <v>283.30200000000002</v>
          </cell>
        </row>
        <row r="127">
          <cell r="L127">
            <v>0</v>
          </cell>
        </row>
        <row r="136">
          <cell r="L136">
            <v>385.08199999999999</v>
          </cell>
        </row>
      </sheetData>
      <sheetData sheetId="21">
        <row r="68">
          <cell r="J68">
            <v>5022.3209999999999</v>
          </cell>
          <cell r="L68">
            <v>5243.692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7" zoomScale="70" zoomScaleNormal="70" workbookViewId="0">
      <selection activeCell="F34" sqref="F34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17062.342999999997</v>
      </c>
      <c r="C9" s="105">
        <f>C10+C11</f>
        <v>9156.9149999999991</v>
      </c>
      <c r="D9" s="105">
        <f t="shared" ref="D9:G9" si="0">D10+D11</f>
        <v>6608.9259999999995</v>
      </c>
      <c r="E9" s="105"/>
      <c r="F9" s="105">
        <f t="shared" si="0"/>
        <v>1282.702</v>
      </c>
      <c r="G9" s="105">
        <f t="shared" si="0"/>
        <v>13.8</v>
      </c>
      <c r="H9" s="116">
        <f>SUM(I9:M9)</f>
        <v>15.340999999999999</v>
      </c>
      <c r="I9" s="105">
        <f>SUM(I10:I11)</f>
        <v>15.340999999999999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2957.6859999999997</v>
      </c>
      <c r="C10" s="113">
        <f>[1]Аксион!$L$69</f>
        <v>1216.6079999999999</v>
      </c>
      <c r="D10" s="113">
        <f>[1]Аксион!$L$68</f>
        <v>1741.078</v>
      </c>
      <c r="E10" s="114"/>
      <c r="F10" s="114"/>
      <c r="G10" s="114"/>
      <c r="H10" s="109">
        <f>SUM(I10:M10)</f>
        <v>2.5510000000000002</v>
      </c>
      <c r="I10" s="115">
        <f>[1]Аксион!$L$74</f>
        <v>2.5510000000000002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14104.656999999997</v>
      </c>
      <c r="C11" s="88">
        <f>[1]Ижсталь!$L$75</f>
        <v>7940.3069999999998</v>
      </c>
      <c r="D11" s="88">
        <f>[1]Ижсталь!$L$74</f>
        <v>4867.848</v>
      </c>
      <c r="E11" s="88"/>
      <c r="F11" s="88">
        <f>[1]Ижсталь!$L$76</f>
        <v>1282.702</v>
      </c>
      <c r="G11" s="88">
        <f>[1]Ижсталь!$L$77</f>
        <v>13.8</v>
      </c>
      <c r="H11" s="109">
        <f t="shared" ref="H11:H24" si="2">SUM(I11:M11)</f>
        <v>12.79</v>
      </c>
      <c r="I11" s="88">
        <f>[1]Ижсталь!$L$81</f>
        <v>12.79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603.78600000000006</v>
      </c>
      <c r="C12" s="92"/>
      <c r="D12" s="92">
        <f>[1]ЮУНК!$L$69</f>
        <v>388.452</v>
      </c>
      <c r="E12" s="92">
        <f>[1]ЮУНК!$L$70</f>
        <v>215.334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4.718</v>
      </c>
      <c r="C13" s="92"/>
      <c r="D13" s="95"/>
      <c r="E13" s="95"/>
      <c r="F13" s="95">
        <f>[1]Междуреч!$L$115</f>
        <v>4.718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283.30200000000002</v>
      </c>
      <c r="C14" s="92"/>
      <c r="D14" s="95">
        <f>[1]Междуреч!$L$125</f>
        <v>283.30200000000002</v>
      </c>
      <c r="E14" s="95">
        <f>[1]Междуреч!$L$127</f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78148.319000000003</v>
      </c>
      <c r="C15" s="95"/>
      <c r="D15" s="95">
        <f>SUM(D16:D17)</f>
        <v>77040.426999999996</v>
      </c>
      <c r="E15" s="95">
        <f t="shared" ref="E15" si="3">SUM(E16:E17)</f>
        <v>43.837000000000003</v>
      </c>
      <c r="F15" s="95">
        <f>SUM(K16:K17)</f>
        <v>0</v>
      </c>
      <c r="G15" s="95">
        <f>SUM(K16:K17)</f>
        <v>0</v>
      </c>
      <c r="H15" s="110">
        <f>SUM(H16:H17)</f>
        <v>85.248000000000005</v>
      </c>
      <c r="I15" s="95"/>
      <c r="J15" s="99">
        <f>J16+J17</f>
        <v>85.248000000000005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62220.415999999997</v>
      </c>
      <c r="C16" s="92"/>
      <c r="D16" s="117">
        <f>[1]БЗФ!$L$68</f>
        <v>62220.415999999997</v>
      </c>
      <c r="E16" s="117"/>
      <c r="F16" s="117"/>
      <c r="G16" s="117"/>
      <c r="H16" s="110">
        <f>SUM(I16:M16)</f>
        <v>85.248000000000005</v>
      </c>
      <c r="I16" s="92"/>
      <c r="J16" s="118">
        <f>[1]БЗФ!$L$73</f>
        <v>85.248000000000005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15927.903</v>
      </c>
      <c r="C17" s="92"/>
      <c r="D17" s="117">
        <f>'[1]Кор-ГОК'!$L$58</f>
        <v>14820.011</v>
      </c>
      <c r="E17" s="117">
        <f>'[1]Кор-ГОК'!$L$59</f>
        <v>43.837000000000003</v>
      </c>
      <c r="F17" s="117">
        <f>'[1]Кор-ГОК'!$L$60</f>
        <v>1063.337</v>
      </c>
      <c r="G17" s="117">
        <f>'[1]Кор-ГОК'!$L$61</f>
        <v>0.71799999999999997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f>'[1]Кор-ГОК'!$E$89</f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20855.021000000001</v>
      </c>
      <c r="C19" s="92"/>
      <c r="D19" s="92">
        <f>[1]БМК!$L$69</f>
        <v>20855.021000000001</v>
      </c>
      <c r="E19" s="92"/>
      <c r="F19" s="92"/>
      <c r="G19" s="92"/>
      <c r="H19" s="110">
        <f>SUM(I19:M19)</f>
        <v>32.991999999999997</v>
      </c>
      <c r="I19" s="92"/>
      <c r="J19" s="92">
        <f>[1]БМК!$L$75</f>
        <v>32.991999999999997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18756.106</v>
      </c>
      <c r="C20" s="92"/>
      <c r="D20" s="92">
        <f>SUM(D21:D23)</f>
        <v>18171.751</v>
      </c>
      <c r="E20" s="92">
        <f>SUM(E21:E23)</f>
        <v>584.35500000000002</v>
      </c>
      <c r="F20" s="92"/>
      <c r="G20" s="92"/>
      <c r="H20" s="110">
        <f>SUM(I20:M20)</f>
        <v>29.627000000000002</v>
      </c>
      <c r="I20" s="92"/>
      <c r="J20" s="92">
        <f>SUM(J21:J23)</f>
        <v>28.373000000000001</v>
      </c>
      <c r="K20" s="92">
        <f>SUM(K21:K23)</f>
        <v>1.254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18171.751</v>
      </c>
      <c r="C21" s="92"/>
      <c r="D21" s="117">
        <f>'[1]ЯкутУ+'!$L$67</f>
        <v>18171.751</v>
      </c>
      <c r="E21" s="117"/>
      <c r="F21" s="92"/>
      <c r="G21" s="92"/>
      <c r="H21" s="110">
        <f>SUM(I21:M21)</f>
        <v>28.373000000000001</v>
      </c>
      <c r="I21" s="92"/>
      <c r="J21" s="117">
        <f>'[1]ЯкутУ+'!$L$72</f>
        <v>28.373000000000001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413.024</v>
      </c>
      <c r="C22" s="92"/>
      <c r="D22" s="104"/>
      <c r="E22" s="117">
        <f>[1]ТП_Посьет!$L$68</f>
        <v>413.024</v>
      </c>
      <c r="F22" s="92"/>
      <c r="G22" s="92"/>
      <c r="H22" s="110">
        <f>SUM(I22:M22)</f>
        <v>0.84799999999999998</v>
      </c>
      <c r="I22" s="92"/>
      <c r="J22" s="103"/>
      <c r="K22" s="117">
        <f>[1]ТП_Посьет!$L$75</f>
        <v>0.84799999999999998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171.33099999999999</v>
      </c>
      <c r="C23" s="92"/>
      <c r="D23" s="104"/>
      <c r="E23" s="117">
        <f>[1]МТП_Ванино!$L$69</f>
        <v>171.33099999999999</v>
      </c>
      <c r="F23" s="92"/>
      <c r="G23" s="92"/>
      <c r="H23" s="110">
        <f t="shared" si="2"/>
        <v>0.40600000000000003</v>
      </c>
      <c r="I23" s="92"/>
      <c r="J23" s="103"/>
      <c r="K23" s="117">
        <f>[1]МТП_Ванино!$L$74</f>
        <v>0.40600000000000003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59.198999999999998</v>
      </c>
      <c r="C24" s="92"/>
      <c r="D24" s="92"/>
      <c r="E24" s="92"/>
      <c r="F24" s="92">
        <f>'[1]ЯкутУ+'!$L$94</f>
        <v>44.728000000000002</v>
      </c>
      <c r="G24" s="92">
        <f>'[1]ЯкутУ+'!$L$95</f>
        <v>14.471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29144.102999999999</v>
      </c>
      <c r="C25" s="92"/>
      <c r="D25" s="92">
        <f>SUM(D26:D26)</f>
        <v>18416.348000000002</v>
      </c>
      <c r="E25" s="92">
        <f>SUM(E26)</f>
        <v>8814.780999999999</v>
      </c>
      <c r="F25" s="92">
        <f>F26</f>
        <v>1908.1410000000001</v>
      </c>
      <c r="G25" s="92">
        <f>G26</f>
        <v>4.8330000000000002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29144.102999999999</v>
      </c>
      <c r="C26" s="84"/>
      <c r="D26" s="88">
        <f>[1]Междуреч!$L$62+[1]Междуреч!$L$67+'[1]ЦОФ Сибирь'!$L$68</f>
        <v>18416.348000000002</v>
      </c>
      <c r="E26" s="88">
        <f>[1]Междуреч!$L$63+[1]Междуреч!$L$68</f>
        <v>8814.780999999999</v>
      </c>
      <c r="F26" s="88">
        <f>[1]Междуреч!$L$64+[1]Междуреч!$L$69</f>
        <v>1908.1410000000001</v>
      </c>
      <c r="G26" s="88">
        <f>[1]Междуреч!$L$65</f>
        <v>4.8330000000000002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56126.784</v>
      </c>
      <c r="C27" s="92">
        <f>SUM(C28:C29)</f>
        <v>1098.1089999999999</v>
      </c>
      <c r="D27" s="92">
        <f>SUM(D28:D29)</f>
        <v>54461.55</v>
      </c>
      <c r="E27" s="92">
        <f>SUM(E28:E29)</f>
        <v>389.67700000000002</v>
      </c>
      <c r="F27" s="92">
        <f t="shared" ref="F27:G27" si="4">SUM(F28:F29)</f>
        <v>177.44800000000001</v>
      </c>
      <c r="G27" s="92">
        <f t="shared" si="4"/>
        <v>0</v>
      </c>
      <c r="H27" s="110">
        <f>SUM(I27:M27)</f>
        <v>71.951999999999998</v>
      </c>
      <c r="I27" s="92">
        <f>SUM(I28:I29)</f>
        <v>1.488</v>
      </c>
      <c r="J27" s="92">
        <f>SUM(J28:J29)</f>
        <v>70.463999999999999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5">SUM(C28:G28)</f>
        <v>6609.5739999999996</v>
      </c>
      <c r="C28" s="88"/>
      <c r="D28" s="88">
        <f>[1]УралКУЗ!$L$68</f>
        <v>6609.5739999999996</v>
      </c>
      <c r="E28" s="88"/>
      <c r="F28" s="88"/>
      <c r="G28" s="88"/>
      <c r="H28" s="110">
        <f t="shared" ref="H28:H34" si="6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5"/>
        <v>49517.21</v>
      </c>
      <c r="C29" s="88">
        <f>[1]ЧМК!$L$70</f>
        <v>1098.1089999999999</v>
      </c>
      <c r="D29" s="108">
        <f>[1]ЧМК!$L$69+[1]ЧМК!$L$72</f>
        <v>47851.976000000002</v>
      </c>
      <c r="E29" s="88">
        <f>[1]ЧМК!$L$73</f>
        <v>389.67700000000002</v>
      </c>
      <c r="F29" s="88">
        <f>[1]ЧМК!$L$71</f>
        <v>177.44800000000001</v>
      </c>
      <c r="G29" s="88"/>
      <c r="H29" s="110">
        <f t="shared" si="6"/>
        <v>71.951999999999998</v>
      </c>
      <c r="I29" s="88">
        <f>[1]ЧМК!$L$77</f>
        <v>1.488</v>
      </c>
      <c r="J29" s="88">
        <f>[1]ЧМК!$L$76</f>
        <v>70.463999999999999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5"/>
        <v>206.636</v>
      </c>
      <c r="C30" s="88"/>
      <c r="D30" s="92">
        <f>[1]ЭТПЗ!$L$68</f>
        <v>206.636</v>
      </c>
      <c r="E30" s="88"/>
      <c r="F30" s="88"/>
      <c r="G30" s="88"/>
      <c r="H30" s="110">
        <f t="shared" si="6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5"/>
        <v>2651.1990000000001</v>
      </c>
      <c r="C31" s="88"/>
      <c r="D31" s="92">
        <f>[1]НЫТВА!$L$68</f>
        <v>2651.1990000000001</v>
      </c>
      <c r="E31" s="88"/>
      <c r="F31" s="88"/>
      <c r="G31" s="88"/>
      <c r="H31" s="110">
        <f t="shared" si="6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5"/>
        <v>631.77200000000005</v>
      </c>
      <c r="C32" s="88"/>
      <c r="D32" s="92">
        <f>[1]Вяртсиль!$L$68</f>
        <v>631.77200000000005</v>
      </c>
      <c r="E32" s="88"/>
      <c r="F32" s="88"/>
      <c r="G32" s="88"/>
      <c r="H32" s="110">
        <f t="shared" si="6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5"/>
        <v>385.08199999999999</v>
      </c>
      <c r="C33" s="88"/>
      <c r="D33" s="92">
        <f>[1]Междуреч!$L$136</f>
        <v>385.08199999999999</v>
      </c>
      <c r="E33" s="88"/>
      <c r="F33" s="88"/>
      <c r="G33" s="88"/>
      <c r="H33" s="110">
        <f t="shared" si="6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5"/>
        <v>3223.1690000000003</v>
      </c>
      <c r="C34" s="88"/>
      <c r="D34" s="92">
        <f>[1]КЗФ!$L$68</f>
        <v>3220.3420000000001</v>
      </c>
      <c r="E34" s="88"/>
      <c r="F34" s="119">
        <f>[1]КЗФ!$L$70</f>
        <v>2.827</v>
      </c>
      <c r="G34" s="88"/>
      <c r="H34" s="110">
        <f t="shared" si="6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H35" si="7">SUM(B9:B34)-B9-B15-B20-B25-B27</f>
        <v>228141.53899999999</v>
      </c>
      <c r="C35" s="107">
        <f t="shared" ref="C35" si="8">SUM(C9:C34)-C9-C15-C20-C25-C27</f>
        <v>10255.023999999999</v>
      </c>
      <c r="D35" s="107">
        <f t="shared" ref="D35" si="9">SUM(D9:D34)-D9-D15-D20-D25-D27</f>
        <v>203320.80800000008</v>
      </c>
      <c r="E35" s="107">
        <f t="shared" ref="E35" si="10">SUM(E9:E34)-E9-E15-E20-E25-E27</f>
        <v>10047.984</v>
      </c>
      <c r="F35" s="107">
        <f t="shared" ref="F35" si="11">SUM(F9:F34)-F9-F15-F20-F25-F27</f>
        <v>4483.9009999999998</v>
      </c>
      <c r="G35" s="107">
        <f t="shared" ref="G35" si="12">SUM(G9:G34)-G9-G15-G20-G25-G27</f>
        <v>33.822000000000003</v>
      </c>
      <c r="H35" s="107">
        <f t="shared" si="7"/>
        <v>235.15999999999997</v>
      </c>
      <c r="I35" s="107">
        <f t="shared" ref="I35" si="13">SUM(I9:I34)-I9-I15-I20-I25-I27</f>
        <v>16.829000000000001</v>
      </c>
      <c r="J35" s="107">
        <f t="shared" ref="J35" si="14">SUM(J9:J34)-J9-J15-J20-J25-J27</f>
        <v>217.077</v>
      </c>
      <c r="K35" s="107">
        <f t="shared" ref="K35" si="15">SUM(K9:K34)-K9-K15-K20-K25-K27</f>
        <v>1.254</v>
      </c>
      <c r="L35" s="107">
        <f t="shared" ref="L35" si="16">SUM(L9:L34)-L9-L15-L20-L25-L27</f>
        <v>0</v>
      </c>
      <c r="M35" s="107">
        <f t="shared" ref="M35" si="17">SUM(M9:M34)-M9-M15-M20-M25-M27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2023-09-22T04:51:15Z</dcterms:modified>
</cp:coreProperties>
</file>